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汇总表" sheetId="1" r:id="rId1"/>
  </sheets>
  <externalReferences>
    <externalReference r:id="rId2"/>
  </externalReferences>
  <definedNames>
    <definedName name="_xlnm._FilterDatabase" localSheetId="0" hidden="1">汇总表!$A$5:$Q$30</definedName>
    <definedName name="_xlnm.Print_Titles" localSheetId="0">汇总表!$4:$5</definedName>
    <definedName name="_xlnm.Print_Area" localSheetId="0">汇总表!$A$1:$M$28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<sst xmlns="http://schemas.openxmlformats.org/spreadsheetml/2006/main" count="192" uniqueCount="139">
  <si>
    <t>附件1</t>
  </si>
  <si>
    <t>县域商业建设行动拟直接补助（2025年第5批）扶持计划</t>
  </si>
  <si>
    <t>序号</t>
  </si>
  <si>
    <t>县市区</t>
  </si>
  <si>
    <t>申报方向</t>
  </si>
  <si>
    <t>项目名称</t>
  </si>
  <si>
    <t>实施单位</t>
  </si>
  <si>
    <t>项目地点</t>
  </si>
  <si>
    <t>项目概况</t>
  </si>
  <si>
    <t>建设内容</t>
  </si>
  <si>
    <t>建设周期</t>
  </si>
  <si>
    <t>项目建设
总投资额
（元）</t>
  </si>
  <si>
    <t>申报设施设备
投资额（元）</t>
  </si>
  <si>
    <t>核定设施设备投资金额（元）</t>
  </si>
  <si>
    <t>拟扶持金额
（元）</t>
  </si>
  <si>
    <t>文昌市</t>
  </si>
  <si>
    <t>补齐县域商业基础设施短板</t>
  </si>
  <si>
    <t>文昌市冯坡镇凤尾农贸市场改造项目</t>
  </si>
  <si>
    <t>文昌市冯坡镇人民政府</t>
  </si>
  <si>
    <t>文昌市冯坡镇凤尾圩市场</t>
  </si>
  <si>
    <t>市场在台风“摩羯”之后损毁严重无法正常使用，导致商户不愿进入市场占道经营，严重影响了正常的交通秩序和环境卫生。通过本次改造，包含对破损的地面改造、屋面进行修补、新建坡道、水电改造等措施，营造一个干净、整洁、安全的农贸市场，吸引商户重新回归市场。</t>
  </si>
  <si>
    <t>1.市场地面硬化贴砖；2.新建摊位；3.新建坡道；4.天棚抹灰防水涂料；5.宣传设施；6.灯具；7.风扇；8.给排水工程；9.电力工程；10.卫生清洗设备等。</t>
  </si>
  <si>
    <t>2025年10月-2025年12月</t>
  </si>
  <si>
    <t>文昌市铺前镇林梧农贸市场改造项目</t>
  </si>
  <si>
    <t>文昌市铺前镇林梧村民委员会</t>
  </si>
  <si>
    <t>文昌市铺前镇林梧墟007乡道与012乡道交叉口北200米</t>
  </si>
  <si>
    <t>市场建设年代久远，较为破旧。通过本次对摊位、门窗、监控、水电工程等设施的更新改造，使市场焕然一新，为商户和附近村民营造一个更加整洁、有序、安全、便捷的购物环境。</t>
  </si>
  <si>
    <t>1.门窗更换；2.摊位修复；3.照明灯具；4.消防设施；5.风扇；6.电力工程；7.给排水工程；8.监控设备；9.宣传设备设施等。</t>
  </si>
  <si>
    <t>重兴镇仙昌圩农贸市场改造项目</t>
  </si>
  <si>
    <t>重兴镇人民政府</t>
  </si>
  <si>
    <t>文昌市重兴镇仙昌圩晨璨超市西侧80米</t>
  </si>
  <si>
    <t>该市场建成年代久远，整体较为破旧。通过本次对墙面、地面、摊位、排水沟等设备设施更新改造，为当地居民打造一个更加舒适、便捷的农贸市场。</t>
  </si>
  <si>
    <t>1.地面铺装；2.排水沟建设；3.墙面抹灰；4.操作台建设等。</t>
  </si>
  <si>
    <t>2025年10月-2026年3月</t>
  </si>
  <si>
    <t>东方市</t>
  </si>
  <si>
    <t>东方市大田镇抱板村农贸市场改造项目</t>
  </si>
  <si>
    <t>东方市大田镇抱板村村委会</t>
  </si>
  <si>
    <t>东方市大田镇抱板村</t>
  </si>
  <si>
    <t>市场较为陈旧，摊位多为简易搭建，部分区域存在水电线路老化、排水系统不畅等问题。通过对市场内部进行改造，改造范围包括市场地面硬化、墙面抹灰、新建厅棚、新建排水沟等，构建一个集整洁环境、卫生标准、安全与规范化管理于一体的农贸市场。</t>
  </si>
  <si>
    <t>1.市场地面；2.墙面抹灰；3.地面硬化；4.集装箱式商铺；5.新建厅棚；6.更换瓦棚；7.照明灯具；8.消防设施；9.给排水工程；10.通风降温设备；11.电力工程等。</t>
  </si>
  <si>
    <t>2025年11年-2026年3月</t>
  </si>
  <si>
    <t>提高生活服务供给质量</t>
  </si>
  <si>
    <t>东方市感城镇感恩夜市建设项目</t>
  </si>
  <si>
    <t>东方市感城镇人民政府</t>
  </si>
  <si>
    <t>东方市感城镇感府路</t>
  </si>
  <si>
    <t>充分利用感城公园的景观环境和文化氛围，以“日感恩化，夜感城味”为主题，拟打造一个集“感恩文化体验、当地农产品展销、特色美食消费”于一体的示范性夜间经济集聚区。设置77辆餐车，配备光彩、户外桌椅、背景音乐等相应服务设施。总投资约167.66万元，申请补助167.66万元。</t>
  </si>
  <si>
    <t>1.餐车；2.户外桌椅；3.大门；4.防护木栅栏；5.照明灯具；6.标识牌；7.音响设备；8.监控设备；9.电力工程；10.卫生清洗设备等。</t>
  </si>
  <si>
    <t>东方市三家镇乐安村农贸市场新建项目</t>
  </si>
  <si>
    <t>东方市三家镇乐安村委会</t>
  </si>
  <si>
    <t>东方市三家镇乐安村农贸市场</t>
  </si>
  <si>
    <t>原市场外部环境较差，另外选址新建市场。通过新建厅棚、地面硬化贴砖、新建摊位等措施，为周边居民提供一个良好的购物消费环境。</t>
  </si>
  <si>
    <t>1.新建市场框架主体；2.地面硬化贴砖；3.新建摊位；4.灯具；5.给排水工程；6.电力工程；7.监控设备；8.宣传设备设施等。</t>
  </si>
  <si>
    <t>东方市三家镇酸梅村农贸市场改造项目</t>
  </si>
  <si>
    <t>东方市三家镇酸梅村委会</t>
  </si>
  <si>
    <t>东方市三家镇酸梅村农贸市场</t>
  </si>
  <si>
    <t>市场建设年代久远，较为破旧。通过本次对地面、摊位、墙面、水电工程等更新改造，为商户提供更优的经营环境，为村民营造更好的购物体验。</t>
  </si>
  <si>
    <t>1.地面硬化；2.摊位贴砖；3.市场墙面摊位、顶棚抹灰面涂料；4.照明灯具；5.消防设施；6.采购移动售货车；7.给排水工程；8.电力工程；9.监控设备；10.新建太阳能路灯等。</t>
  </si>
  <si>
    <t>东方市三家镇农贸市场改造项目</t>
  </si>
  <si>
    <t>东方市市场事务中心</t>
  </si>
  <si>
    <t>海南省东方市三家村西二巷与永宁街交叉口正南方向73米左右</t>
  </si>
  <si>
    <t>市场设施破损、排水不畅、内外排水系统混乱，原有砖砌沟已基本堵塞，卫生间无法正常使用。通过新建摊位，天棚吊顶、卫生间、地面、墙面、给排水工程更新改造，营造一个干净、整洁、便捷的农贸市场。</t>
  </si>
  <si>
    <t>1.天棚吊顶改造；2.市场地面、墙面贴砖；3.新建摊位；4.给排水工程；5.卫生间改造；6.市场分区导视牌；7.采购卷帘门；8.熟食区玻璃隔断等。</t>
  </si>
  <si>
    <t>东方市四更镇农贸市场改造项目</t>
  </si>
  <si>
    <t>海南省东方市海南省农村信用合作社(四更信用社)西南侧约110米</t>
  </si>
  <si>
    <t>市场历史久远，较为破旧。通过本次改造，包含地面、摊位台面贴砖、给排水改造等，建设一个整洁、有序且设施完备的新型市场环境。</t>
  </si>
  <si>
    <t>1.原市场地面地砖拆除；2.地面、摊位台面贴砖；3.给排水工程等。</t>
  </si>
  <si>
    <t>东方市新街农贸市场改造项目</t>
  </si>
  <si>
    <t>海南省东方市八所镇023乡道与江湾路交叉口西420米</t>
  </si>
  <si>
    <t>该市场建成时间久远，设备设施较为陈旧。通过本次改造，涵盖地面铺设瓷砖、给排水系统更新、搭建宰杀区活禽区厅棚以及购置不锈钢鸡笼等，营造一个整洁有序、功能完备的市场环境。</t>
  </si>
  <si>
    <t>1.地面贴砖；2.给排水工程；3.照明灯具；4.监控设备；5.新建宰杀区、活禽区厅棚；6.风扇；7.购置不锈钢鸡笼；8.建设消毒池、清洗池等。</t>
  </si>
  <si>
    <t>澄迈县</t>
  </si>
  <si>
    <t>文儒镇沉香夜市建设项目</t>
  </si>
  <si>
    <t>澄迈县文儒镇人民政府</t>
  </si>
  <si>
    <t>文儒镇石浮村石浮新街</t>
  </si>
  <si>
    <t>依托沉香文化的历史资源以及国家沉香种植综合标准化示范区称号，打造“香遇文儒”的特色夜市。设置33个夜市餐车、改造35个沿街门店门头，配备户外桌椅、食品加工冷藏等相应服务设施。总投资约199.89万元，申请补助199.89万元。</t>
  </si>
  <si>
    <t>1.餐车；2.门头改造；3.夜市指引牌；4.灯箱；5.空调；6.电扇；7.食品加工冷藏设备；8.收银设备；9.可移动厕所等。</t>
  </si>
  <si>
    <t>文儒镇石浮农贸市场升级改造项目</t>
  </si>
  <si>
    <t>澄迈县文儒镇石浮村委会旁</t>
  </si>
  <si>
    <t>现市场环境脏乱、布局较乱、摊位不足导致部分商户占道经营等问题，严重影响了当地居民和商户的购物体验。本次改造通过实施市场增设摊位、更换厅棚屋面、给排水改造等一系列举措，为当地居民打造一个更加舒适、便捷的农贸市场。</t>
  </si>
  <si>
    <t>1.新建摊位；2.新建厅棚；3.市场门头；4.档口招牌；5.风扇；6.监控系统；7.给排水工程；8.照明灯具；9.电力工程；10.导视宣传设备设施等。</t>
  </si>
  <si>
    <t>2025年9月-2025年12月</t>
  </si>
  <si>
    <t>文儒镇石浮墟商业街建设项目</t>
  </si>
  <si>
    <t>文儒镇石浮村石浮老街</t>
  </si>
  <si>
    <t>依托“香市古街”遗址，在保留明清建筑的基础上，植入现代商业服务功能，打造一条文化与商业相结合的商业街。设置4个集装箱咖啡屋、7座售卖厅、20个移动售卖车，配备光彩、户外桌椅、食品加工冷藏等相应服务设施。总投资约199.89万元，申请补助199.89万元。</t>
  </si>
  <si>
    <t>1.集装箱咖啡屋；2.售卖厅；3.移动售卖车；4.户外桌椅；5.塑木地板铺设；6.围栏；7.打卡小品；8.亮灯工程；9.折叠遮阳幔帘；10.移动厕所；11.空调；12.食品加工设备；13.LED屏；14.灯箱；15.消防设施；16.给排水工程；17.配电工程等。</t>
  </si>
  <si>
    <t>定安县</t>
  </si>
  <si>
    <t>龙门镇集贸市场美食街项目</t>
  </si>
  <si>
    <t>定安县龙门镇人民政府</t>
  </si>
  <si>
    <t>定安县龙门镇集贸市场外</t>
  </si>
  <si>
    <t>融合市场需求和本土元素，打造示范性特色美食街。设置15个售卖亭、15个摊位，配备光彩、门头、户外桌椅等相应服务设施。总投资约196.25万元，申请补助196.25万元。</t>
  </si>
  <si>
    <t>1.户外桌椅；2.户外遮阳伞；3.售卖亭；4.摊位；5.垃圾箱；6.监控设备；7.大门；8.LED屏；9.防护栏杆；10.亮化工程；11.水电工程等。</t>
  </si>
  <si>
    <t>2025年11月-2026年3月</t>
  </si>
  <si>
    <t>新竹镇“乡芋新竹”商业街建设项目</t>
  </si>
  <si>
    <t>定安县新竹镇人民政府</t>
  </si>
  <si>
    <t>定安县新竹镇新华街新竹镇政府对面</t>
  </si>
  <si>
    <t>利用新定大道现有成熟的商贸基础，打造以“乡芋新竹”为主题的新竹特色商业街。设置12个小吃摊位、26个农产品交易摊、5个快闪店摊位，配备光彩、户外桌椅、充电桩等相应服务设施。总投资约141.57万元，申请补助141.57万元。</t>
  </si>
  <si>
    <t>1.小吃摊位；2.农产品交易摊；3.快闪店摊位；4.户外桌椅；5.收银设备；6.食品加工冷藏设备；7.可拆卸塑木地板；8.汽车充电桩；9.成品卫生间；10.亮化工程；11.水电工程；12.监控设备；13.消防设施；14.卫生清洗设备等。</t>
  </si>
  <si>
    <t>白沙黎族自治县</t>
  </si>
  <si>
    <t>牙叉镇白沙村集市新建项目</t>
  </si>
  <si>
    <t>白沙黎族自治县牙叉镇人民政府</t>
  </si>
  <si>
    <t>白沙黎族自治县牙叉镇白沙村</t>
  </si>
  <si>
    <t>目前白沙村无规范、卫生的集市，本次新建集市通过地面硬化、新建厅棚及垃圾屋等措施，为当地居民打造一个更加规范、卫生、便捷的集市。</t>
  </si>
  <si>
    <t>1.市场地面硬化；2.新建挡土墙；3.摊位划线；4.新建厅棚；5.新建垃圾分类收集屋；6.卫生清洗设备等。</t>
  </si>
  <si>
    <t>2025年12月-2026年3月</t>
  </si>
  <si>
    <t>打安镇狮球社区集市升级改造项目</t>
  </si>
  <si>
    <t>白沙黎族自治县打安镇狮球社区居民委员会</t>
  </si>
  <si>
    <t>白沙黎族自治县打安镇狮球社区狮球街道</t>
  </si>
  <si>
    <t>原集市环境较差、功能不全，通过本次改造，包含地面硬化、新建路灯、增设可移动厕所等措施，打造一个设施完善、环境整洁、管理有序的现代化社区集市。</t>
  </si>
  <si>
    <t>1.市场地面硬化；2.新建路灯；3.可移动集成式厕所；4.摊位画线；5.拆除原排水沟；6.新建排水沟；7.道闸等。</t>
  </si>
  <si>
    <t>卫星社区商业街新建项目</t>
  </si>
  <si>
    <t>白沙黎族自治县打安镇卫星社区居民委员会</t>
  </si>
  <si>
    <t>白沙黎族自治县打安镇卫星社区中星街道</t>
  </si>
  <si>
    <t>为规范早、夜市环境，增强民众购物消费体验，打造构建集生活服务、特色餐饮、农副产品及文创零售于一体的综合性社区商业街。规划设置29个四轮可移动餐车，配备光彩、户外桌椅、雨棚等相应服务设施。总投资约199.97万元，申请补助199.97万元。</t>
  </si>
  <si>
    <t>1.四轮可移动餐车；2.户外桌椅；3.户外遮阳伞；4.道闸；5.可拆卸塑木地板；6.新建路灯；7.新增洗手点；8.监控设备；9.卫生清洗设备；10.商品信息及文化展示牌；11.垃圾桶；12.打卡小品；13.电扇；14.背景音乐系统设备；15.食品加工设备；16.LED显示屏；17.可移动伸缩推拉雨棚；18.商业街标识指引牌；19.组合型成套箱式变电站等。</t>
  </si>
  <si>
    <t>七坊商业街新建项目</t>
  </si>
  <si>
    <t>白沙黎族自治县七坊镇人民政府</t>
  </si>
  <si>
    <t>白沙县七坊镇</t>
  </si>
  <si>
    <t>利用原有商业街的人气，打造以“文旅+体育+美食街”为主题的商业街。规划设置2个成品集装箱门店、24个四轮可移动餐车，配备光彩、大门、户外桌椅等相应服务设施。总投资约199.97万元，申请补助199.97万元。</t>
  </si>
  <si>
    <t>1.成品集装箱门店；2.四轮可移动餐车；3.户外桌椅；4.户外遮阳伞；5.夜市大门；6.可拆卸塑木地板；7.道闸；8.可移动集成式厕所；9.新建路灯；10.食品加工制冷设备；11.收银设备；12.卫生清洗设备；13.监控设备；14.可移动伸缩推拉雨棚；15.空调；16.立式电扇；17.LED显示屏；18.音响设备；19.商业街标识指引牌；20.配电工程；21.给排水工程等。</t>
  </si>
  <si>
    <t>2025年11月-2026年2月</t>
  </si>
  <si>
    <t>元门乡农贸市场改造项目</t>
  </si>
  <si>
    <t>白沙黎族自治县元门乡南训村委会</t>
  </si>
  <si>
    <t>白沙黎族自治县元门乡元门东路</t>
  </si>
  <si>
    <t>市场目前面临地面破损、排水不畅、照明昏暗、设施老化等问题，影响了经营环境与群众购物体验。本次改造通过顶部厅棚更换、重新铺设地砖等一系列举措，为当地居民打造一个更加舒适、便捷的农贸市场。</t>
  </si>
  <si>
    <t>1.原市场整体拆除；2.新建厅棚；3.墙面涂料及铺砖；4.地面铺砖；5.摊位铺装；6.雨棚；7.熟食区玻璃隔断；8.门窗工程；9.水电工程；10.照明灯具；11.吊扇；12.屠宰平台；13.不锈钢鱼缸等。</t>
  </si>
  <si>
    <t>2025年11月-2026年6月</t>
  </si>
  <si>
    <t>元门乡商业街(夜市)建设项目</t>
  </si>
  <si>
    <t>白沙黎族自治县元门乡人民政府</t>
  </si>
  <si>
    <t>白沙黎族自治县元门乡南训村委会(元门乡南训街)</t>
  </si>
  <si>
    <t>依托当地的鹦哥岭、红坎坝、天涯驿站等旅游资源，打造以“雨林观光-驿站体验-商业街消费”为主题的商业街。规划设置4个成品集装箱门店、47个可移动摊位，配备光彩、大门、户外桌椅等相应服务设施。总投资约199.93万元，申请补助199.93万元。</t>
  </si>
  <si>
    <t>1.成品集装箱门店；2.摊位；3.户外桌椅（含遮阳伞）；4.空调；5.打卡小品；6.雾炮机；7.LED屏；8.食品加工冷藏设备；9.监控设备；10.夜市标识指引牌；11.可移动伸缩推拉雨棚；12.音响设备；13.大门；14.可移动集成式厕所；15.路灯；16.可拆卸塑木地板；17.配电工程；18.给排水工程等。</t>
  </si>
  <si>
    <t>琼中县</t>
  </si>
  <si>
    <t>长征镇什仍村委会罗柳村商业街(美食街)建设项目</t>
  </si>
  <si>
    <t>琼中黎族苗族自治县长征镇什仍村委会</t>
  </si>
  <si>
    <t>长征镇什仍村委会罗柳村小组</t>
  </si>
  <si>
    <t>项目依托环热带雨林国家公园旅游公路的旅游资源，打造示范性特色美食街。规划设置3个成品集装箱咖啡屋、3个成品集装箱茶艺屋、13座小卖屋、20个简易摊位，配备光彩、大门、充电桩等相应服务设施。总投资约198.42万元，申请补助198.42万元。</t>
  </si>
  <si>
    <t>1.成品集装箱咖啡屋；2.成品集装箱茶艺屋；3.小卖屋；4.简易摊位；5.户外圆形仿草伞；6.户外桌椅；7.充电桩；8.亮灯工程；9.室外配电；10.给排水工程；11.组合型成套箱式变电站；12.垃圾箱；13.空调器；14.商用冰柜；15.冰箱；16.沙发；17.监控系统；18.大门；19.保安亭；20.咖啡机；21.LED显示屏等。</t>
  </si>
  <si>
    <t>2026年1月-2026年7月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</si>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</sst>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方正楷体_GB2312"/>
      <charset val="134"/>
    </font>
    <font>
      <sz val="16"/>
      <name val="方正楷体_GB2312"/>
      <charset val="134"/>
    </font>
    <font>
      <sz val="11"/>
      <name val="方正楷体_GB2312"/>
      <charset val="134"/>
    </font>
    <font>
      <sz val="9"/>
      <name val="方正楷体_GB2312"/>
      <charset val="134"/>
    </font>
    <font>
      <b/>
      <sz val="24"/>
      <name val="方正楷体_GB2312"/>
      <charset val="134"/>
    </font>
    <font>
      <b/>
      <sz val="9"/>
      <name val="方正楷体_GB2312"/>
      <charset val="134"/>
    </font>
    <font>
      <sz val="9"/>
      <color theme="1"/>
      <name val="楷体_GB2312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vertical="center"/>
    </xf>
    <xf numFmtId="43" fontId="4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4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3" fontId="3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justify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4" fontId="8" fillId="0" borderId="0" xfId="0" applyNumberFormat="1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onia263\Documents\WeChat%20Files\wxid_if1gl1fj4xkj11\FileStorage\File\2025-11\&#21512;&#21644;&#20250;&#23457;&#23383;(2025)111-10&#21495;---&#28023;&#21335;&#30465;&#21439;&#22495;&#21830;&#19994;&#24314;&#35774;&#34892;&#21160;&#25311;&#30452;&#25509;&#34917;&#21161;&#39033;&#30446;(2025&#24180;&#31532;5&#25209;&#65289;&#19987;&#39033;&#23457;&#35745;&#38468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文昌市冯坡镇凤尾农贸市场改造项目"/>
      <sheetName val="文昌市铺前镇林梧农贸市场改造项目"/>
      <sheetName val="重兴镇仙昌圩农贸市场改造项目"/>
      <sheetName val="东方市大田镇抱板村农贸市场改造项目"/>
      <sheetName val="东方市感城镇感恩夜市建设项目"/>
      <sheetName val="东方市三家镇乐安村农贸市场新建项目"/>
      <sheetName val="东方市三家镇酸梅村农贸市场改造项目"/>
      <sheetName val="东方市三家镇农贸市场改造项目"/>
      <sheetName val="东方市四更镇农贸市场改造项目"/>
      <sheetName val="东方市新街农贸市场改造项目"/>
      <sheetName val="文儒镇沉香夜市建设项目"/>
      <sheetName val="文儒镇石浮农贸市场升级改造项目"/>
      <sheetName val="文儒镇石浮墟商业街建设项目"/>
      <sheetName val="龙门镇集贸市场美食街项目"/>
      <sheetName val="新竹镇“乡芋新竹”商业街建设项目"/>
      <sheetName val="牙叉镇白沙村集市新建项目"/>
      <sheetName val="打安镇狮球社区集市升级改造项目"/>
      <sheetName val="卫星社区商业街新建项目"/>
      <sheetName val="七坊商业街新建项目"/>
      <sheetName val="元门乡农贸市场改造项目"/>
      <sheetName val="元门乡商业街(夜市)建设项目"/>
      <sheetName val="长征镇什仍村委会罗柳村商业街(美食街)建设项目"/>
    </sheetNames>
    <sheetDataSet>
      <sheetData sheetId="0"/>
      <sheetData sheetId="1">
        <row r="31">
          <cell r="J31">
            <v>225052.058</v>
          </cell>
        </row>
        <row r="31">
          <cell r="M31">
            <v>225052.058</v>
          </cell>
        </row>
      </sheetData>
      <sheetData sheetId="2">
        <row r="22">
          <cell r="J22">
            <v>352585.4774</v>
          </cell>
        </row>
        <row r="22">
          <cell r="M22">
            <v>352585.4774</v>
          </cell>
        </row>
      </sheetData>
      <sheetData sheetId="3">
        <row r="15">
          <cell r="J15">
            <v>232449.39</v>
          </cell>
        </row>
        <row r="15">
          <cell r="M15">
            <v>232449.39</v>
          </cell>
        </row>
      </sheetData>
      <sheetData sheetId="4">
        <row r="31">
          <cell r="J31">
            <v>498882.2169</v>
          </cell>
        </row>
        <row r="31">
          <cell r="M31">
            <v>498882.2169</v>
          </cell>
        </row>
      </sheetData>
      <sheetData sheetId="5">
        <row r="28">
          <cell r="I28">
            <v>1676618</v>
          </cell>
        </row>
        <row r="28">
          <cell r="L28">
            <v>1676618</v>
          </cell>
        </row>
      </sheetData>
      <sheetData sheetId="6">
        <row r="24">
          <cell r="J24">
            <v>493211</v>
          </cell>
        </row>
        <row r="24">
          <cell r="M24">
            <v>493211</v>
          </cell>
        </row>
      </sheetData>
      <sheetData sheetId="7">
        <row r="26">
          <cell r="J26">
            <v>453870</v>
          </cell>
        </row>
        <row r="26">
          <cell r="M26">
            <v>453870</v>
          </cell>
        </row>
      </sheetData>
      <sheetData sheetId="8">
        <row r="36">
          <cell r="J36">
            <v>499839.999</v>
          </cell>
        </row>
        <row r="36">
          <cell r="M36">
            <v>499839.999</v>
          </cell>
        </row>
      </sheetData>
      <sheetData sheetId="9">
        <row r="13">
          <cell r="J13">
            <v>493792</v>
          </cell>
        </row>
        <row r="13">
          <cell r="M13">
            <v>493792</v>
          </cell>
        </row>
      </sheetData>
      <sheetData sheetId="10">
        <row r="28">
          <cell r="J28">
            <v>285630</v>
          </cell>
        </row>
        <row r="28">
          <cell r="M28">
            <v>285630</v>
          </cell>
        </row>
      </sheetData>
      <sheetData sheetId="11">
        <row r="25">
          <cell r="J25">
            <v>1998900</v>
          </cell>
        </row>
        <row r="25">
          <cell r="M25">
            <v>1998900</v>
          </cell>
        </row>
      </sheetData>
      <sheetData sheetId="12">
        <row r="26">
          <cell r="J26">
            <v>498915</v>
          </cell>
        </row>
        <row r="26">
          <cell r="M26">
            <v>498915</v>
          </cell>
        </row>
      </sheetData>
      <sheetData sheetId="13">
        <row r="45">
          <cell r="J45">
            <v>1998900</v>
          </cell>
        </row>
        <row r="45">
          <cell r="M45">
            <v>1998900</v>
          </cell>
        </row>
      </sheetData>
      <sheetData sheetId="14">
        <row r="34">
          <cell r="I34">
            <v>1962500</v>
          </cell>
        </row>
        <row r="34">
          <cell r="L34">
            <v>1962500</v>
          </cell>
        </row>
      </sheetData>
      <sheetData sheetId="15">
        <row r="42">
          <cell r="I42">
            <v>1415716</v>
          </cell>
        </row>
        <row r="42">
          <cell r="L42">
            <v>1415716</v>
          </cell>
        </row>
      </sheetData>
      <sheetData sheetId="16">
        <row r="14">
          <cell r="I14">
            <v>491115.1643</v>
          </cell>
        </row>
        <row r="14">
          <cell r="L14">
            <v>491115.1643</v>
          </cell>
        </row>
      </sheetData>
      <sheetData sheetId="17">
        <row r="13">
          <cell r="I13">
            <v>499787.2928</v>
          </cell>
        </row>
        <row r="13">
          <cell r="L13">
            <v>499787.2928</v>
          </cell>
        </row>
      </sheetData>
      <sheetData sheetId="18">
        <row r="43">
          <cell r="I43">
            <v>1999724</v>
          </cell>
        </row>
        <row r="43">
          <cell r="L43">
            <v>1999724</v>
          </cell>
        </row>
      </sheetData>
      <sheetData sheetId="19">
        <row r="72">
          <cell r="I72">
            <v>1999686.7884</v>
          </cell>
        </row>
        <row r="72">
          <cell r="L72">
            <v>1999686.7884</v>
          </cell>
        </row>
      </sheetData>
      <sheetData sheetId="20">
        <row r="38">
          <cell r="I38">
            <v>499165.4095</v>
          </cell>
        </row>
        <row r="38">
          <cell r="L38">
            <v>499165.4095</v>
          </cell>
        </row>
      </sheetData>
      <sheetData sheetId="21">
        <row r="138">
          <cell r="J138">
            <v>1999267.4159</v>
          </cell>
        </row>
        <row r="138">
          <cell r="M138">
            <v>1999267.4159</v>
          </cell>
        </row>
      </sheetData>
      <sheetData sheetId="22">
        <row r="50">
          <cell r="I50">
            <v>1984250</v>
          </cell>
        </row>
        <row r="50">
          <cell r="L50">
            <v>1984250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1"/>
  <sheetViews>
    <sheetView tabSelected="1" view="pageBreakPreview" zoomScale="85" zoomScaleNormal="40" workbookViewId="0">
      <pane ySplit="5" topLeftCell="A25" activePane="bottomLeft" state="frozen"/>
      <selection/>
      <selection pane="bottomLeft" activeCell="E25" sqref="E25"/>
    </sheetView>
  </sheetViews>
  <sheetFormatPr defaultColWidth="9.8" defaultRowHeight="27" customHeight="1"/>
  <cols>
    <col min="1" max="1" width="8" style="3" customWidth="1"/>
    <col min="2" max="2" width="10.7583333333333" style="4" customWidth="1"/>
    <col min="3" max="3" width="11.3666666666667" style="4" customWidth="1"/>
    <col min="4" max="4" width="11.325" style="3" customWidth="1"/>
    <col min="5" max="5" width="10.8166666666667" style="5" customWidth="1"/>
    <col min="6" max="6" width="12.7666666666667" style="5" customWidth="1"/>
    <col min="7" max="7" width="28.025" style="5" customWidth="1"/>
    <col min="8" max="8" width="27.4333333333333" style="5" customWidth="1"/>
    <col min="9" max="9" width="20.825" style="5" customWidth="1"/>
    <col min="10" max="10" width="15.4083333333333" style="5" customWidth="1"/>
    <col min="11" max="11" width="16.325" style="5" customWidth="1"/>
    <col min="12" max="12" width="14.9083333333333" style="5" customWidth="1"/>
    <col min="13" max="13" width="14.9916666666667" style="5" customWidth="1"/>
    <col min="14" max="14" width="19.4666666666667" style="6" customWidth="1"/>
    <col min="15" max="17" width="18.0916666666667" style="3"/>
    <col min="18" max="18" width="12.275" style="3"/>
    <col min="19" max="16336" width="11.475" style="3"/>
    <col min="16337" max="16384" width="9.8" style="3"/>
  </cols>
  <sheetData>
    <row r="1" ht="25" customHeight="1" spans="1:17">
      <c r="A1" s="7" t="s">
        <v>0</v>
      </c>
      <c r="B1" s="8"/>
      <c r="C1" s="8"/>
      <c r="D1" s="7"/>
      <c r="E1" s="7"/>
      <c r="F1" s="7"/>
      <c r="G1" s="7"/>
      <c r="H1" s="7"/>
      <c r="I1" s="7"/>
      <c r="J1" s="7"/>
      <c r="K1" s="7"/>
      <c r="L1" s="9"/>
      <c r="M1" s="9"/>
      <c r="N1" s="10"/>
    </row>
    <row r="2" ht="60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</row>
    <row r="3" ht="18" customHeight="1" spans="1:17">
      <c r="A3" s="13"/>
      <c r="B3" s="11"/>
      <c r="C3" s="11"/>
      <c r="D3" s="13"/>
      <c r="E3" s="14"/>
      <c r="F3" s="14"/>
      <c r="G3" s="14"/>
      <c r="H3" s="14"/>
      <c r="I3" s="14"/>
      <c r="J3" s="14"/>
      <c r="K3" s="14"/>
      <c r="L3" s="14"/>
      <c r="M3" s="14"/>
      <c r="N3" s="15"/>
    </row>
    <row r="4" s="1" customFormat="1" ht="38" customHeight="1" spans="1:17">
      <c r="A4" s="16" t="s">
        <v>2</v>
      </c>
      <c r="B4" s="16" t="s">
        <v>3</v>
      </c>
      <c r="C4" s="16" t="s">
        <v>4</v>
      </c>
      <c r="D4" s="16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8" t="s">
        <v>12</v>
      </c>
      <c r="L4" s="18" t="s">
        <v>13</v>
      </c>
      <c r="M4" s="17" t="s">
        <v>14</v>
      </c>
      <c r="N4" s="15"/>
    </row>
    <row r="5" s="1" customFormat="1" ht="33.4" customHeight="1" spans="1:17">
      <c r="A5" s="16"/>
      <c r="B5" s="16"/>
      <c r="C5" s="16"/>
      <c r="D5" s="16"/>
      <c r="E5" s="17"/>
      <c r="F5" s="17"/>
      <c r="G5" s="17"/>
      <c r="H5" s="17"/>
      <c r="I5" s="17"/>
      <c r="J5" s="17"/>
      <c r="K5" s="19"/>
      <c r="L5" s="19"/>
      <c r="M5" s="17"/>
      <c r="N5" s="15"/>
    </row>
    <row r="6" s="2" customFormat="1" ht="127" customHeight="1" spans="1:17">
      <c r="A6" s="20">
        <v>1</v>
      </c>
      <c r="B6" s="21" t="s">
        <v>15</v>
      </c>
      <c r="C6" s="21" t="s">
        <v>16</v>
      </c>
      <c r="D6" s="21" t="s">
        <v>17</v>
      </c>
      <c r="E6" s="21" t="s">
        <v>18</v>
      </c>
      <c r="F6" s="21" t="s">
        <v>19</v>
      </c>
      <c r="G6" s="22" t="s">
        <v>20</v>
      </c>
      <c r="H6" s="22" t="s">
        <v>21</v>
      </c>
      <c r="I6" s="21" t="s">
        <v>22</v>
      </c>
      <c r="J6" s="23">
        <v>225052.058</v>
      </c>
      <c r="K6" s="23">
        <f>[1]文昌市冯坡镇凤尾农贸市场改造项目!J31</f>
        <v>225052.058</v>
      </c>
      <c r="L6" s="23">
        <f>[1]文昌市冯坡镇凤尾农贸市场改造项目!M31</f>
        <v>225052.058</v>
      </c>
      <c r="M6" s="23">
        <f t="shared" ref="M6:M27" si="0">L6</f>
        <v>225052.058</v>
      </c>
      <c r="N6" s="24"/>
      <c r="O6" s="25"/>
      <c r="P6" s="25"/>
    </row>
    <row r="7" s="2" customFormat="1" ht="127" customHeight="1" spans="1:17">
      <c r="A7" s="20">
        <v>2</v>
      </c>
      <c r="B7" s="21" t="s">
        <v>15</v>
      </c>
      <c r="C7" s="21" t="s">
        <v>16</v>
      </c>
      <c r="D7" s="21" t="s">
        <v>23</v>
      </c>
      <c r="E7" s="21" t="s">
        <v>24</v>
      </c>
      <c r="F7" s="21" t="s">
        <v>25</v>
      </c>
      <c r="G7" s="22" t="s">
        <v>26</v>
      </c>
      <c r="H7" s="22" t="s">
        <v>27</v>
      </c>
      <c r="I7" s="21" t="s">
        <v>22</v>
      </c>
      <c r="J7" s="23">
        <v>352585.4774</v>
      </c>
      <c r="K7" s="23">
        <f>[1]文昌市铺前镇林梧农贸市场改造项目!J22</f>
        <v>352585.4774</v>
      </c>
      <c r="L7" s="23">
        <f>[1]文昌市铺前镇林梧农贸市场改造项目!M22</f>
        <v>352585.4774</v>
      </c>
      <c r="M7" s="23">
        <f t="shared" si="0"/>
        <v>352585.4774</v>
      </c>
      <c r="N7" s="24"/>
      <c r="O7" s="25"/>
      <c r="P7" s="25"/>
    </row>
    <row r="8" s="2" customFormat="1" ht="147" customHeight="1" spans="1:17">
      <c r="A8" s="20">
        <v>3</v>
      </c>
      <c r="B8" s="21" t="s">
        <v>15</v>
      </c>
      <c r="C8" s="21" t="s">
        <v>16</v>
      </c>
      <c r="D8" s="21" t="s">
        <v>28</v>
      </c>
      <c r="E8" s="21" t="s">
        <v>29</v>
      </c>
      <c r="F8" s="21" t="s">
        <v>30</v>
      </c>
      <c r="G8" s="22" t="s">
        <v>31</v>
      </c>
      <c r="H8" s="22" t="s">
        <v>32</v>
      </c>
      <c r="I8" s="21" t="s">
        <v>33</v>
      </c>
      <c r="J8" s="23">
        <v>232449.39</v>
      </c>
      <c r="K8" s="23">
        <f>[1]重兴镇仙昌圩农贸市场改造项目!J15</f>
        <v>232449.39</v>
      </c>
      <c r="L8" s="23">
        <f>[1]重兴镇仙昌圩农贸市场改造项目!M15</f>
        <v>232449.39</v>
      </c>
      <c r="M8" s="23">
        <f t="shared" si="0"/>
        <v>232449.39</v>
      </c>
      <c r="N8" s="24"/>
    </row>
    <row r="9" s="2" customFormat="1" ht="150" customHeight="1" spans="1:17">
      <c r="A9" s="20">
        <v>4</v>
      </c>
      <c r="B9" s="21" t="s">
        <v>34</v>
      </c>
      <c r="C9" s="21" t="s">
        <v>16</v>
      </c>
      <c r="D9" s="21" t="s">
        <v>35</v>
      </c>
      <c r="E9" s="21" t="s">
        <v>36</v>
      </c>
      <c r="F9" s="21" t="s">
        <v>37</v>
      </c>
      <c r="G9" s="22" t="s">
        <v>38</v>
      </c>
      <c r="H9" s="22" t="s">
        <v>39</v>
      </c>
      <c r="I9" s="26" t="s">
        <v>40</v>
      </c>
      <c r="J9" s="23">
        <v>498882.2169</v>
      </c>
      <c r="K9" s="23">
        <f>[1]东方市大田镇抱板村农贸市场改造项目!J31</f>
        <v>498882.2169</v>
      </c>
      <c r="L9" s="23">
        <f>[1]东方市大田镇抱板村农贸市场改造项目!M31</f>
        <v>498882.2169</v>
      </c>
      <c r="M9" s="23">
        <f t="shared" si="0"/>
        <v>498882.2169</v>
      </c>
      <c r="N9" s="24"/>
      <c r="O9" s="25"/>
      <c r="P9" s="25"/>
    </row>
    <row r="10" s="2" customFormat="1" ht="127" customHeight="1" spans="1:17">
      <c r="A10" s="20">
        <v>5</v>
      </c>
      <c r="B10" s="21" t="s">
        <v>34</v>
      </c>
      <c r="C10" s="21" t="s">
        <v>41</v>
      </c>
      <c r="D10" s="21" t="s">
        <v>42</v>
      </c>
      <c r="E10" s="21" t="s">
        <v>43</v>
      </c>
      <c r="F10" s="21" t="s">
        <v>44</v>
      </c>
      <c r="G10" s="22" t="s">
        <v>45</v>
      </c>
      <c r="H10" s="22" t="s">
        <v>46</v>
      </c>
      <c r="I10" s="26" t="s">
        <v>40</v>
      </c>
      <c r="J10" s="23">
        <v>1676618</v>
      </c>
      <c r="K10" s="23">
        <f>[1]东方市感城镇感恩夜市建设项目!I28</f>
        <v>1676618</v>
      </c>
      <c r="L10" s="23">
        <f>[1]东方市感城镇感恩夜市建设项目!L28</f>
        <v>1676618</v>
      </c>
      <c r="M10" s="23">
        <f t="shared" si="0"/>
        <v>1676618</v>
      </c>
      <c r="N10" s="24"/>
      <c r="O10" s="25"/>
      <c r="P10" s="25"/>
    </row>
    <row r="11" s="2" customFormat="1" ht="127" customHeight="1" spans="1:17">
      <c r="A11" s="20">
        <v>6</v>
      </c>
      <c r="B11" s="21" t="s">
        <v>34</v>
      </c>
      <c r="C11" s="21" t="s">
        <v>16</v>
      </c>
      <c r="D11" s="21" t="s">
        <v>47</v>
      </c>
      <c r="E11" s="21" t="s">
        <v>48</v>
      </c>
      <c r="F11" s="21" t="s">
        <v>49</v>
      </c>
      <c r="G11" s="22" t="s">
        <v>50</v>
      </c>
      <c r="H11" s="22" t="s">
        <v>51</v>
      </c>
      <c r="I11" s="26" t="s">
        <v>40</v>
      </c>
      <c r="J11" s="23">
        <v>493211</v>
      </c>
      <c r="K11" s="23">
        <f>[1]东方市三家镇乐安村农贸市场新建项目!J24</f>
        <v>493211</v>
      </c>
      <c r="L11" s="23">
        <f>[1]东方市三家镇乐安村农贸市场新建项目!M24</f>
        <v>493211</v>
      </c>
      <c r="M11" s="23">
        <f t="shared" si="0"/>
        <v>493211</v>
      </c>
      <c r="N11" s="24"/>
      <c r="O11" s="25"/>
      <c r="P11" s="25"/>
    </row>
    <row r="12" s="2" customFormat="1" ht="127" customHeight="1" spans="1:17">
      <c r="A12" s="20">
        <v>7</v>
      </c>
      <c r="B12" s="21" t="s">
        <v>34</v>
      </c>
      <c r="C12" s="21" t="s">
        <v>16</v>
      </c>
      <c r="D12" s="21" t="s">
        <v>52</v>
      </c>
      <c r="E12" s="21" t="s">
        <v>53</v>
      </c>
      <c r="F12" s="21" t="s">
        <v>54</v>
      </c>
      <c r="G12" s="22" t="s">
        <v>55</v>
      </c>
      <c r="H12" s="22" t="s">
        <v>56</v>
      </c>
      <c r="I12" s="26" t="s">
        <v>40</v>
      </c>
      <c r="J12" s="23">
        <v>453870</v>
      </c>
      <c r="K12" s="23">
        <f>[1]东方市三家镇酸梅村农贸市场改造项目!J26</f>
        <v>453870</v>
      </c>
      <c r="L12" s="23">
        <f>[1]东方市三家镇酸梅村农贸市场改造项目!M26</f>
        <v>453870</v>
      </c>
      <c r="M12" s="23">
        <f t="shared" si="0"/>
        <v>453870</v>
      </c>
      <c r="N12" s="24"/>
      <c r="O12" s="25"/>
      <c r="P12" s="25"/>
    </row>
    <row r="13" s="2" customFormat="1" ht="127" customHeight="1" spans="1:17">
      <c r="A13" s="20">
        <v>8</v>
      </c>
      <c r="B13" s="21" t="s">
        <v>34</v>
      </c>
      <c r="C13" s="21" t="s">
        <v>16</v>
      </c>
      <c r="D13" s="21" t="s">
        <v>57</v>
      </c>
      <c r="E13" s="21" t="s">
        <v>58</v>
      </c>
      <c r="F13" s="21" t="s">
        <v>59</v>
      </c>
      <c r="G13" s="22" t="s">
        <v>60</v>
      </c>
      <c r="H13" s="22" t="s">
        <v>61</v>
      </c>
      <c r="I13" s="26" t="s">
        <v>40</v>
      </c>
      <c r="J13" s="23">
        <v>499839.999</v>
      </c>
      <c r="K13" s="23">
        <f>[1]东方市三家镇农贸市场改造项目!J36</f>
        <v>499839.999</v>
      </c>
      <c r="L13" s="23">
        <f>[1]东方市三家镇农贸市场改造项目!M36</f>
        <v>499839.999</v>
      </c>
      <c r="M13" s="23">
        <f t="shared" si="0"/>
        <v>499839.999</v>
      </c>
      <c r="N13" s="24"/>
      <c r="O13" s="25"/>
      <c r="P13" s="25"/>
    </row>
    <row r="14" s="2" customFormat="1" ht="127" customHeight="1" spans="1:17">
      <c r="A14" s="20">
        <v>9</v>
      </c>
      <c r="B14" s="21" t="s">
        <v>34</v>
      </c>
      <c r="C14" s="21" t="s">
        <v>16</v>
      </c>
      <c r="D14" s="21" t="s">
        <v>62</v>
      </c>
      <c r="E14" s="21" t="s">
        <v>58</v>
      </c>
      <c r="F14" s="21" t="s">
        <v>63</v>
      </c>
      <c r="G14" s="22" t="s">
        <v>64</v>
      </c>
      <c r="H14" s="22" t="s">
        <v>65</v>
      </c>
      <c r="I14" s="26" t="s">
        <v>40</v>
      </c>
      <c r="J14" s="23">
        <v>493792</v>
      </c>
      <c r="K14" s="23">
        <f>[1]东方市四更镇农贸市场改造项目!J13</f>
        <v>493792</v>
      </c>
      <c r="L14" s="23">
        <f>[1]东方市四更镇农贸市场改造项目!M13</f>
        <v>493792</v>
      </c>
      <c r="M14" s="23">
        <f t="shared" si="0"/>
        <v>493792</v>
      </c>
      <c r="N14" s="24"/>
      <c r="O14" s="25"/>
      <c r="P14" s="25"/>
    </row>
    <row r="15" s="2" customFormat="1" ht="127" customHeight="1" spans="1:17">
      <c r="A15" s="20">
        <v>10</v>
      </c>
      <c r="B15" s="21" t="s">
        <v>34</v>
      </c>
      <c r="C15" s="21" t="s">
        <v>16</v>
      </c>
      <c r="D15" s="21" t="s">
        <v>66</v>
      </c>
      <c r="E15" s="21" t="s">
        <v>58</v>
      </c>
      <c r="F15" s="21" t="s">
        <v>67</v>
      </c>
      <c r="G15" s="22" t="s">
        <v>68</v>
      </c>
      <c r="H15" s="22" t="s">
        <v>69</v>
      </c>
      <c r="I15" s="26" t="s">
        <v>40</v>
      </c>
      <c r="J15" s="23">
        <v>285630</v>
      </c>
      <c r="K15" s="23">
        <f>[1]东方市新街农贸市场改造项目!J28</f>
        <v>285630</v>
      </c>
      <c r="L15" s="23">
        <f>[1]东方市新街农贸市场改造项目!M28</f>
        <v>285630</v>
      </c>
      <c r="M15" s="23">
        <f t="shared" si="0"/>
        <v>285630</v>
      </c>
      <c r="N15" s="24"/>
      <c r="O15" s="25"/>
      <c r="P15" s="25"/>
    </row>
    <row r="16" s="2" customFormat="1" ht="67.5" spans="1:17">
      <c r="A16" s="20">
        <v>11</v>
      </c>
      <c r="B16" s="21" t="s">
        <v>70</v>
      </c>
      <c r="C16" s="21" t="s">
        <v>41</v>
      </c>
      <c r="D16" s="21" t="s">
        <v>71</v>
      </c>
      <c r="E16" s="21" t="s">
        <v>72</v>
      </c>
      <c r="F16" s="21" t="s">
        <v>73</v>
      </c>
      <c r="G16" s="22" t="s">
        <v>74</v>
      </c>
      <c r="H16" s="22" t="s">
        <v>75</v>
      </c>
      <c r="I16" s="21" t="s">
        <v>22</v>
      </c>
      <c r="J16" s="23">
        <f>199.89*10000</f>
        <v>1998900</v>
      </c>
      <c r="K16" s="23">
        <f>[1]文儒镇沉香夜市建设项目!J25</f>
        <v>1998900</v>
      </c>
      <c r="L16" s="23">
        <f>[1]文儒镇沉香夜市建设项目!M25</f>
        <v>1998900</v>
      </c>
      <c r="M16" s="23">
        <f t="shared" si="0"/>
        <v>1998900</v>
      </c>
      <c r="N16" s="24"/>
      <c r="P16" s="25"/>
      <c r="Q16" s="25"/>
    </row>
    <row r="17" s="2" customFormat="1" ht="112" customHeight="1" spans="1:17">
      <c r="A17" s="20">
        <v>12</v>
      </c>
      <c r="B17" s="21" t="s">
        <v>70</v>
      </c>
      <c r="C17" s="21" t="s">
        <v>16</v>
      </c>
      <c r="D17" s="21" t="s">
        <v>76</v>
      </c>
      <c r="E17" s="21" t="s">
        <v>72</v>
      </c>
      <c r="F17" s="21" t="s">
        <v>77</v>
      </c>
      <c r="G17" s="22" t="s">
        <v>78</v>
      </c>
      <c r="H17" s="22" t="s">
        <v>79</v>
      </c>
      <c r="I17" s="21" t="s">
        <v>80</v>
      </c>
      <c r="J17" s="23">
        <v>498915</v>
      </c>
      <c r="K17" s="23">
        <f>[1]文儒镇石浮农贸市场升级改造项目!J26</f>
        <v>498915</v>
      </c>
      <c r="L17" s="23">
        <f>[1]文儒镇石浮农贸市场升级改造项目!M26</f>
        <v>498915</v>
      </c>
      <c r="M17" s="23">
        <f t="shared" si="0"/>
        <v>498915</v>
      </c>
      <c r="N17" s="24"/>
      <c r="P17" s="25"/>
      <c r="Q17" s="25"/>
    </row>
    <row r="18" s="2" customFormat="1" ht="78.75" spans="1:17">
      <c r="A18" s="20">
        <v>13</v>
      </c>
      <c r="B18" s="21" t="s">
        <v>70</v>
      </c>
      <c r="C18" s="21" t="s">
        <v>41</v>
      </c>
      <c r="D18" s="21" t="s">
        <v>81</v>
      </c>
      <c r="E18" s="21" t="s">
        <v>72</v>
      </c>
      <c r="F18" s="21" t="s">
        <v>82</v>
      </c>
      <c r="G18" s="22" t="s">
        <v>83</v>
      </c>
      <c r="H18" s="22" t="s">
        <v>84</v>
      </c>
      <c r="I18" s="21" t="s">
        <v>22</v>
      </c>
      <c r="J18" s="23">
        <f>199.89*10000</f>
        <v>1998900</v>
      </c>
      <c r="K18" s="23">
        <f>[1]文儒镇石浮墟商业街建设项目!J45</f>
        <v>1998900</v>
      </c>
      <c r="L18" s="23">
        <f>[1]文儒镇石浮墟商业街建设项目!M45</f>
        <v>1998900</v>
      </c>
      <c r="M18" s="23">
        <f t="shared" si="0"/>
        <v>1998900</v>
      </c>
      <c r="N18" s="24"/>
      <c r="P18" s="25"/>
      <c r="Q18" s="25"/>
    </row>
    <row r="19" s="2" customFormat="1" ht="160" customHeight="1" spans="1:17">
      <c r="A19" s="20">
        <v>14</v>
      </c>
      <c r="B19" s="21" t="s">
        <v>85</v>
      </c>
      <c r="C19" s="21" t="s">
        <v>41</v>
      </c>
      <c r="D19" s="21" t="s">
        <v>86</v>
      </c>
      <c r="E19" s="21" t="s">
        <v>87</v>
      </c>
      <c r="F19" s="21" t="s">
        <v>88</v>
      </c>
      <c r="G19" s="22" t="s">
        <v>89</v>
      </c>
      <c r="H19" s="22" t="s">
        <v>90</v>
      </c>
      <c r="I19" s="21" t="s">
        <v>91</v>
      </c>
      <c r="J19" s="23">
        <f>196.25*10000</f>
        <v>1962500</v>
      </c>
      <c r="K19" s="23">
        <f>[1]龙门镇集贸市场美食街项目!I34</f>
        <v>1962500</v>
      </c>
      <c r="L19" s="23">
        <f>[1]龙门镇集贸市场美食街项目!L34</f>
        <v>1962500</v>
      </c>
      <c r="M19" s="23">
        <f t="shared" si="0"/>
        <v>1962500</v>
      </c>
      <c r="N19" s="24"/>
      <c r="P19" s="25"/>
      <c r="Q19" s="25"/>
    </row>
    <row r="20" s="2" customFormat="1" ht="175" customHeight="1" spans="1:17">
      <c r="A20" s="20">
        <v>15</v>
      </c>
      <c r="B20" s="21" t="s">
        <v>85</v>
      </c>
      <c r="C20" s="21" t="s">
        <v>41</v>
      </c>
      <c r="D20" s="21" t="s">
        <v>92</v>
      </c>
      <c r="E20" s="21" t="s">
        <v>93</v>
      </c>
      <c r="F20" s="21" t="s">
        <v>94</v>
      </c>
      <c r="G20" s="22" t="s">
        <v>95</v>
      </c>
      <c r="H20" s="22" t="s">
        <v>96</v>
      </c>
      <c r="I20" s="21" t="s">
        <v>91</v>
      </c>
      <c r="J20" s="23">
        <v>1415716</v>
      </c>
      <c r="K20" s="23">
        <f>[1]新竹镇“乡芋新竹”商业街建设项目!I42</f>
        <v>1415716</v>
      </c>
      <c r="L20" s="23">
        <f>[1]新竹镇“乡芋新竹”商业街建设项目!L42</f>
        <v>1415716</v>
      </c>
      <c r="M20" s="23">
        <f t="shared" si="0"/>
        <v>1415716</v>
      </c>
      <c r="N20" s="24"/>
      <c r="O20" s="25"/>
      <c r="P20" s="25"/>
    </row>
    <row r="21" s="2" customFormat="1" ht="134" customHeight="1" spans="1:17">
      <c r="A21" s="20">
        <v>16</v>
      </c>
      <c r="B21" s="21" t="s">
        <v>97</v>
      </c>
      <c r="C21" s="21" t="s">
        <v>16</v>
      </c>
      <c r="D21" s="21" t="s">
        <v>98</v>
      </c>
      <c r="E21" s="21" t="s">
        <v>99</v>
      </c>
      <c r="F21" s="21" t="s">
        <v>100</v>
      </c>
      <c r="G21" s="22" t="s">
        <v>101</v>
      </c>
      <c r="H21" s="22" t="s">
        <v>102</v>
      </c>
      <c r="I21" s="21" t="s">
        <v>103</v>
      </c>
      <c r="J21" s="23">
        <f>57.47*10000</f>
        <v>574700</v>
      </c>
      <c r="K21" s="23">
        <f>[1]牙叉镇白沙村集市新建项目!I14</f>
        <v>491115.1643</v>
      </c>
      <c r="L21" s="23">
        <f>[1]牙叉镇白沙村集市新建项目!L14</f>
        <v>491115.1643</v>
      </c>
      <c r="M21" s="23">
        <f t="shared" si="0"/>
        <v>491115.1643</v>
      </c>
      <c r="N21" s="24"/>
      <c r="P21" s="25"/>
      <c r="Q21" s="25"/>
    </row>
    <row r="22" s="2" customFormat="1" ht="112" customHeight="1" spans="1:17">
      <c r="A22" s="20">
        <v>17</v>
      </c>
      <c r="B22" s="21" t="s">
        <v>97</v>
      </c>
      <c r="C22" s="21" t="s">
        <v>16</v>
      </c>
      <c r="D22" s="21" t="s">
        <v>104</v>
      </c>
      <c r="E22" s="21" t="s">
        <v>105</v>
      </c>
      <c r="F22" s="21" t="s">
        <v>106</v>
      </c>
      <c r="G22" s="22" t="s">
        <v>107</v>
      </c>
      <c r="H22" s="22" t="s">
        <v>108</v>
      </c>
      <c r="I22" s="21" t="s">
        <v>91</v>
      </c>
      <c r="J22" s="23">
        <v>499787.2928</v>
      </c>
      <c r="K22" s="23">
        <f>[1]打安镇狮球社区集市升级改造项目!I13</f>
        <v>499787.2928</v>
      </c>
      <c r="L22" s="23">
        <f>[1]打安镇狮球社区集市升级改造项目!L13</f>
        <v>499787.2928</v>
      </c>
      <c r="M22" s="23">
        <f t="shared" si="0"/>
        <v>499787.2928</v>
      </c>
      <c r="N22" s="24"/>
      <c r="P22" s="25"/>
      <c r="Q22" s="25"/>
    </row>
    <row r="23" s="2" customFormat="1" ht="143" customHeight="1" spans="1:17">
      <c r="A23" s="20">
        <v>18</v>
      </c>
      <c r="B23" s="21" t="s">
        <v>97</v>
      </c>
      <c r="C23" s="21" t="s">
        <v>41</v>
      </c>
      <c r="D23" s="21" t="s">
        <v>109</v>
      </c>
      <c r="E23" s="21" t="s">
        <v>110</v>
      </c>
      <c r="F23" s="21" t="s">
        <v>111</v>
      </c>
      <c r="G23" s="22" t="s">
        <v>112</v>
      </c>
      <c r="H23" s="22" t="s">
        <v>113</v>
      </c>
      <c r="I23" s="21" t="s">
        <v>91</v>
      </c>
      <c r="J23" s="23">
        <v>1999724</v>
      </c>
      <c r="K23" s="23">
        <f>[1]卫星社区商业街新建项目!I43</f>
        <v>1999724</v>
      </c>
      <c r="L23" s="23">
        <f>[1]卫星社区商业街新建项目!L43</f>
        <v>1999724</v>
      </c>
      <c r="M23" s="23">
        <f t="shared" si="0"/>
        <v>1999724</v>
      </c>
      <c r="N23" s="24"/>
      <c r="P23" s="25"/>
      <c r="Q23" s="25"/>
    </row>
    <row r="24" s="2" customFormat="1" ht="121" customHeight="1" spans="1:17">
      <c r="A24" s="20">
        <v>19</v>
      </c>
      <c r="B24" s="21" t="s">
        <v>97</v>
      </c>
      <c r="C24" s="21" t="s">
        <v>41</v>
      </c>
      <c r="D24" s="21" t="s">
        <v>114</v>
      </c>
      <c r="E24" s="21" t="s">
        <v>115</v>
      </c>
      <c r="F24" s="21" t="s">
        <v>116</v>
      </c>
      <c r="G24" s="22" t="s">
        <v>117</v>
      </c>
      <c r="H24" s="22" t="s">
        <v>118</v>
      </c>
      <c r="I24" s="21" t="s">
        <v>119</v>
      </c>
      <c r="J24" s="23">
        <v>1999686.7884</v>
      </c>
      <c r="K24" s="23">
        <f>[1]七坊商业街新建项目!I72</f>
        <v>1999686.7884</v>
      </c>
      <c r="L24" s="23">
        <f>[1]七坊商业街新建项目!L72</f>
        <v>1999686.7884</v>
      </c>
      <c r="M24" s="23">
        <f t="shared" si="0"/>
        <v>1999686.7884</v>
      </c>
      <c r="N24" s="24"/>
      <c r="P24" s="25"/>
      <c r="Q24" s="25"/>
    </row>
    <row r="25" s="2" customFormat="1" ht="156" customHeight="1" spans="1:17">
      <c r="A25" s="20">
        <v>20</v>
      </c>
      <c r="B25" s="21" t="s">
        <v>97</v>
      </c>
      <c r="C25" s="21" t="s">
        <v>16</v>
      </c>
      <c r="D25" s="21" t="s">
        <v>120</v>
      </c>
      <c r="E25" s="21" t="s">
        <v>121</v>
      </c>
      <c r="F25" s="21" t="s">
        <v>122</v>
      </c>
      <c r="G25" s="22" t="s">
        <v>123</v>
      </c>
      <c r="H25" s="22" t="s">
        <v>124</v>
      </c>
      <c r="I25" s="21" t="s">
        <v>125</v>
      </c>
      <c r="J25" s="23">
        <v>499165.4095</v>
      </c>
      <c r="K25" s="23">
        <f>[1]元门乡农贸市场改造项目!I38</f>
        <v>499165.4095</v>
      </c>
      <c r="L25" s="23">
        <f>[1]元门乡农贸市场改造项目!L38</f>
        <v>499165.4095</v>
      </c>
      <c r="M25" s="23">
        <f t="shared" si="0"/>
        <v>499165.4095</v>
      </c>
      <c r="N25" s="24"/>
      <c r="O25" s="25"/>
      <c r="P25" s="25"/>
    </row>
    <row r="26" s="2" customFormat="1" ht="127" customHeight="1" spans="1:17">
      <c r="A26" s="20">
        <v>21</v>
      </c>
      <c r="B26" s="21" t="s">
        <v>97</v>
      </c>
      <c r="C26" s="21" t="s">
        <v>41</v>
      </c>
      <c r="D26" s="21" t="s">
        <v>126</v>
      </c>
      <c r="E26" s="21" t="s">
        <v>127</v>
      </c>
      <c r="F26" s="21" t="s">
        <v>128</v>
      </c>
      <c r="G26" s="22" t="s">
        <v>129</v>
      </c>
      <c r="H26" s="22" t="s">
        <v>130</v>
      </c>
      <c r="I26" s="21" t="s">
        <v>125</v>
      </c>
      <c r="J26" s="27">
        <v>1999267.4159</v>
      </c>
      <c r="K26" s="23">
        <f>'[1]元门乡商业街(夜市)建设项目'!J138</f>
        <v>1999267.4159</v>
      </c>
      <c r="L26" s="23">
        <f>'[1]元门乡商业街(夜市)建设项目'!M138</f>
        <v>1999267.4159</v>
      </c>
      <c r="M26" s="23">
        <f t="shared" si="0"/>
        <v>1999267.4159</v>
      </c>
      <c r="N26" s="24"/>
      <c r="O26" s="25"/>
      <c r="P26" s="25"/>
    </row>
    <row r="27" s="2" customFormat="1" ht="127" customHeight="1" spans="1:17">
      <c r="A27" s="20">
        <v>22</v>
      </c>
      <c r="B27" s="21" t="s">
        <v>131</v>
      </c>
      <c r="C27" s="21" t="s">
        <v>41</v>
      </c>
      <c r="D27" s="21" t="s">
        <v>132</v>
      </c>
      <c r="E27" s="21" t="s">
        <v>133</v>
      </c>
      <c r="F27" s="21" t="s">
        <v>134</v>
      </c>
      <c r="G27" s="21" t="s">
        <v>135</v>
      </c>
      <c r="H27" s="21" t="s">
        <v>136</v>
      </c>
      <c r="I27" s="21" t="s">
        <v>137</v>
      </c>
      <c r="J27" s="28">
        <v>1984250</v>
      </c>
      <c r="K27" s="29">
        <f>'[1]长征镇什仍村委会罗柳村商业街(美食街)建设项目'!I50</f>
        <v>1984250</v>
      </c>
      <c r="L27" s="23">
        <f>'[1]长征镇什仍村委会罗柳村商业街(美食街)建设项目'!L50</f>
        <v>1984250</v>
      </c>
      <c r="M27" s="23">
        <f t="shared" si="0"/>
        <v>1984250</v>
      </c>
      <c r="N27" s="24"/>
      <c r="O27" s="25"/>
      <c r="P27" s="25"/>
    </row>
    <row r="28" s="2" customFormat="1" ht="43" customHeight="1" spans="1:17">
      <c r="A28" s="20" t="s">
        <v>138</v>
      </c>
      <c r="B28" s="21"/>
      <c r="C28" s="21"/>
      <c r="D28" s="21"/>
      <c r="E28" s="21"/>
      <c r="F28" s="21"/>
      <c r="G28" s="30"/>
      <c r="H28" s="31"/>
      <c r="I28" s="21"/>
      <c r="J28" s="23">
        <f t="shared" ref="J28:M28" si="1">SUM(J6:J27)</f>
        <v>22643442.0479</v>
      </c>
      <c r="K28" s="23">
        <f t="shared" si="1"/>
        <v>22559857.2122</v>
      </c>
      <c r="L28" s="23">
        <f t="shared" si="1"/>
        <v>22559857.2122</v>
      </c>
      <c r="M28" s="23">
        <f t="shared" si="1"/>
        <v>22559857.2122</v>
      </c>
      <c r="N28" s="6"/>
    </row>
    <row r="29" s="2" customFormat="1" customHeight="1" spans="1:17">
      <c r="A29" s="32"/>
      <c r="B29" s="32"/>
      <c r="C29" s="32"/>
      <c r="D29" s="32"/>
      <c r="E29" s="33"/>
      <c r="F29" s="33"/>
      <c r="G29" s="34"/>
      <c r="H29" s="34"/>
      <c r="I29" s="34"/>
      <c r="J29" s="35"/>
      <c r="K29" s="35"/>
      <c r="L29" s="35"/>
      <c r="M29" s="35"/>
      <c r="N29" s="36"/>
    </row>
    <row r="30" s="2" customFormat="1" customHeight="1" spans="1:17">
      <c r="A30" s="32"/>
      <c r="B30" s="32"/>
      <c r="C30" s="32"/>
      <c r="D30" s="32"/>
      <c r="E30" s="33"/>
      <c r="F30" s="33"/>
      <c r="G30" s="34"/>
      <c r="H30" s="34"/>
      <c r="I30" s="34"/>
      <c r="J30" s="35"/>
      <c r="K30" s="35">
        <f>[1]文昌市冯坡镇凤尾农贸市场改造项目!J31+[1]文昌市铺前镇林梧农贸市场改造项目!J22+[1]重兴镇仙昌圩农贸市场改造项目!J15+[1]东方市大田镇抱板村农贸市场改造项目!J31+[1]东方市感城镇感恩夜市建设项目!I28+[1]东方市三家镇乐安村农贸市场新建项目!J24+[1]东方市三家镇酸梅村农贸市场改造项目!J26+[1]东方市三家镇农贸市场改造项目!J36+[1]东方市四更镇农贸市场改造项目!J13+[1]东方市新街农贸市场改造项目!J28+[1]龙门镇集贸市场美食街项目!I34+[1]新竹镇“乡芋新竹”商业街建设项目!I42+[1]文儒镇沉香夜市建设项目!J25+[1]文儒镇石浮农贸市场升级改造项目!J26+[1]文儒镇石浮墟商业街建设项目!J45+[1]牙叉镇白沙村集市新建项目!I14+[1]打安镇狮球社区集市升级改造项目!I13+[1]卫星社区商业街新建项目!I43+[1]七坊商业街新建项目!I72+[1]元门乡农贸市场改造项目!I38+'[1]元门乡商业街(夜市)建设项目'!J138+'[1]长征镇什仍村委会罗柳村商业街(美食街)建设项目'!I50-K28</f>
        <v>0</v>
      </c>
      <c r="L30" s="35">
        <f>[1]文昌市冯坡镇凤尾农贸市场改造项目!M31+[1]文昌市铺前镇林梧农贸市场改造项目!M22+[1]重兴镇仙昌圩农贸市场改造项目!M15+[1]东方市大田镇抱板村农贸市场改造项目!M31+[1]东方市感城镇感恩夜市建设项目!L28+[1]东方市三家镇乐安村农贸市场新建项目!M24+[1]东方市三家镇酸梅村农贸市场改造项目!M26+[1]东方市三家镇农贸市场改造项目!M36+[1]东方市四更镇农贸市场改造项目!M13+[1]东方市新街农贸市场改造项目!M28+[1]龙门镇集贸市场美食街项目!L34+[1]新竹镇“乡芋新竹”商业街建设项目!L42+[1]文儒镇沉香夜市建设项目!M25+[1]文儒镇石浮农贸市场升级改造项目!M26+[1]文儒镇石浮墟商业街建设项目!M45+[1]牙叉镇白沙村集市新建项目!L14+[1]打安镇狮球社区集市升级改造项目!L13+[1]卫星社区商业街新建项目!L43+[1]七坊商业街新建项目!L72+[1]元门乡农贸市场改造项目!L38+'[1]元门乡商业街(夜市)建设项目'!M138+'[1]长征镇什仍村委会罗柳村商业街(美食街)建设项目'!L50-L28</f>
        <v>0</v>
      </c>
      <c r="M30" s="35">
        <f>L28-M28</f>
        <v>0</v>
      </c>
      <c r="N30" s="24"/>
    </row>
    <row r="31" s="2" customFormat="1" customHeight="1" spans="1:17">
      <c r="E31" s="37"/>
      <c r="F31" s="37"/>
      <c r="G31" s="37"/>
      <c r="H31" s="37"/>
      <c r="I31" s="37"/>
      <c r="J31" s="35"/>
      <c r="K31" s="35"/>
      <c r="L31" s="35"/>
      <c r="M31" s="35"/>
      <c r="N31" s="38"/>
    </row>
    <row r="32" s="2" customFormat="1" ht="24.4" customHeight="1" spans="1:17">
      <c r="E32" s="37"/>
      <c r="F32" s="37"/>
      <c r="G32" s="37"/>
      <c r="H32" s="37"/>
      <c r="I32" s="37"/>
      <c r="J32" s="35"/>
      <c r="K32" s="25"/>
      <c r="L32" s="39"/>
      <c r="M32" s="39"/>
      <c r="N32" s="38"/>
    </row>
    <row r="33" s="2" customFormat="1" customHeight="1" spans="2:14">
      <c r="B33" s="32"/>
      <c r="C33" s="32"/>
      <c r="E33" s="37"/>
      <c r="F33" s="37"/>
      <c r="G33" s="37"/>
      <c r="H33" s="37"/>
      <c r="I33" s="37"/>
      <c r="J33" s="35"/>
      <c r="K33" s="35"/>
      <c r="L33" s="35"/>
      <c r="M33" s="35"/>
      <c r="N33" s="6"/>
    </row>
    <row r="34" s="2" customFormat="1" customHeight="1" spans="2:14">
      <c r="B34" s="32"/>
      <c r="C34" s="32"/>
      <c r="E34" s="37"/>
      <c r="F34" s="37"/>
      <c r="G34" s="37"/>
      <c r="H34" s="37"/>
      <c r="I34" s="37"/>
      <c r="J34" s="37"/>
      <c r="K34" s="37"/>
      <c r="L34" s="37"/>
      <c r="M34" s="37"/>
      <c r="N34" s="6"/>
    </row>
    <row r="35" s="2" customFormat="1" customHeight="1" spans="2:14">
      <c r="B35" s="32"/>
      <c r="C35" s="32"/>
      <c r="E35" s="37"/>
      <c r="F35" s="37"/>
      <c r="G35" s="37"/>
      <c r="H35" s="37"/>
      <c r="I35" s="37"/>
      <c r="J35" s="37"/>
      <c r="K35" s="37"/>
      <c r="L35" s="37"/>
      <c r="M35" s="37"/>
      <c r="N35" s="6"/>
    </row>
    <row r="36" s="2" customFormat="1" customHeight="1" spans="2:14">
      <c r="B36" s="32"/>
      <c r="C36" s="32"/>
      <c r="E36" s="37"/>
      <c r="F36" s="37"/>
      <c r="G36" s="37"/>
      <c r="H36" s="37"/>
      <c r="I36" s="37"/>
      <c r="J36" s="37"/>
      <c r="K36" s="37"/>
      <c r="L36" s="37"/>
      <c r="M36" s="37"/>
      <c r="N36" s="6"/>
    </row>
    <row r="37" s="2" customFormat="1" customHeight="1" spans="2:14">
      <c r="B37" s="32"/>
      <c r="C37" s="32"/>
      <c r="E37" s="37"/>
      <c r="F37" s="37"/>
      <c r="G37" s="37"/>
      <c r="H37" s="37"/>
      <c r="I37" s="37"/>
      <c r="J37" s="37"/>
      <c r="K37" s="37"/>
      <c r="L37" s="37"/>
      <c r="M37" s="37"/>
      <c r="N37" s="6"/>
    </row>
    <row r="38" s="2" customFormat="1" customHeight="1" spans="2:14">
      <c r="B38" s="32"/>
      <c r="C38" s="32"/>
      <c r="E38" s="37"/>
      <c r="F38" s="37"/>
      <c r="G38" s="37"/>
      <c r="H38" s="37"/>
      <c r="I38" s="37"/>
      <c r="J38" s="37"/>
      <c r="K38" s="37"/>
      <c r="L38" s="37"/>
      <c r="M38" s="37"/>
      <c r="N38" s="6"/>
    </row>
    <row r="39" s="2" customFormat="1" customHeight="1" spans="2:14">
      <c r="B39" s="32"/>
      <c r="C39" s="32"/>
      <c r="E39" s="37"/>
      <c r="F39" s="37"/>
      <c r="G39" s="37"/>
      <c r="H39" s="37"/>
      <c r="I39" s="37"/>
      <c r="J39" s="37"/>
      <c r="K39" s="37"/>
      <c r="L39" s="37"/>
      <c r="M39" s="37"/>
      <c r="N39" s="6"/>
    </row>
    <row r="40" s="2" customFormat="1" customHeight="1" spans="2:14">
      <c r="B40" s="32"/>
      <c r="C40" s="32"/>
      <c r="E40" s="37"/>
      <c r="F40" s="37"/>
      <c r="G40" s="37"/>
      <c r="H40" s="37"/>
      <c r="I40" s="37"/>
      <c r="J40" s="37"/>
      <c r="K40" s="37"/>
      <c r="L40" s="37"/>
      <c r="M40" s="37"/>
      <c r="N40" s="6"/>
    </row>
    <row r="41" s="2" customFormat="1" customHeight="1" spans="2:14">
      <c r="B41" s="32"/>
      <c r="C41" s="32"/>
      <c r="E41" s="37"/>
      <c r="F41" s="37"/>
      <c r="G41" s="37"/>
      <c r="H41" s="37"/>
      <c r="I41" s="37"/>
      <c r="J41" s="37"/>
      <c r="K41" s="37"/>
      <c r="L41" s="37"/>
      <c r="M41" s="37"/>
      <c r="N41" s="6"/>
    </row>
  </sheetData>
  <autoFilter xmlns:etc="http://www.wps.cn/officeDocument/2017/etCustomData" ref="A5:Q30" etc:filterBottomFollowUsedRange="0">
    <extLst/>
  </autoFilter>
  <mergeCells count="16">
    <mergeCell ref="A1:N1"/>
    <mergeCell ref="A2:M2"/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314583333333333" right="0.354166666666667" top="0.66875" bottom="0.751388888888889" header="0.297916666666667" footer="0.297916666666667"/>
  <pageSetup paperSize="9" scale="70" fitToHeight="0" orientation="landscape"/>
  <headerFooter>
    <oddFooter>&amp;C第 &amp;P 页</oddFooter>
  </headerFooter>
  <rowBreaks count="2" manualBreakCount="2">
    <brk id="9" max="12" man="1"/>
    <brk id="1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tonia263</dc:creator>
  <cp:lastModifiedBy>一呀一呀哟</cp:lastModifiedBy>
  <dcterms:created xsi:type="dcterms:W3CDTF">2025-11-11T01:23:00Z</dcterms:created>
  <dcterms:modified xsi:type="dcterms:W3CDTF">2025-11-12T03:28:19Z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A8E0453E87D6453291BFE6FA7538E13B_11</vt:lpwstr>
  </property>
  <property fmtid="{D5CDD505-2E9C-101B-9397-08002B2CF9AE}" pid="3" name="KSOProductBuildVer">
    <vt:lpwstr>2052-12.1.0.23542</vt:lpwstr>
  </property>
</Properties>
</file>